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4540" windowHeight="9740" activeTab="0"/>
  </bookViews>
  <sheets>
    <sheet name="Horas Extraordinárias" sheetId="1" r:id="rId1"/>
    <sheet name="tabela salarial 2011" sheetId="2" r:id="rId2"/>
  </sheets>
  <definedNames>
    <definedName name="Indice100" localSheetId="1">'tabela salarial 2011'!$C$2</definedName>
    <definedName name="ValorHora">'Horas Extraordinárias'!$C$2</definedName>
    <definedName name="VH">'Horas Extraordinárias'!#REF!</definedName>
    <definedName name="VHora">'Horas Extraordinárias'!#REF!</definedName>
  </definedNames>
  <calcPr fullCalcOnLoad="1"/>
</workbook>
</file>

<file path=xl/sharedStrings.xml><?xml version="1.0" encoding="utf-8"?>
<sst xmlns="http://schemas.openxmlformats.org/spreadsheetml/2006/main" count="74" uniqueCount="34">
  <si>
    <t>2ª e seguintes</t>
  </si>
  <si>
    <t>1ª Hora</t>
  </si>
  <si>
    <t>Noite 20h-8h</t>
  </si>
  <si>
    <t>Dia     8h-20h</t>
  </si>
  <si>
    <t>Dia de descanso semanal, obrigatório ou complementar e dias feriados</t>
  </si>
  <si>
    <t>Dia Normal de trabalho</t>
  </si>
  <si>
    <t>Diferença</t>
  </si>
  <si>
    <t>até 2011</t>
  </si>
  <si>
    <t>OE 2012</t>
  </si>
  <si>
    <t>Trabalho Suplementar (Incómodo)</t>
  </si>
  <si>
    <t>Prevenção</t>
  </si>
  <si>
    <t>Trabalho Extraordinário</t>
  </si>
  <si>
    <t>Valor Hora</t>
  </si>
  <si>
    <t>Índice 100 - 1.982,487€</t>
  </si>
  <si>
    <t>REGIMES DE TRABALHO</t>
  </si>
  <si>
    <t>Disponibilidade Permanente</t>
  </si>
  <si>
    <t>35 H com exclusividade</t>
  </si>
  <si>
    <t>Tempo Completo</t>
  </si>
  <si>
    <t>Dedicação Exclusiva</t>
  </si>
  <si>
    <t>Categoria</t>
  </si>
  <si>
    <t>Escalão</t>
  </si>
  <si>
    <t>Índice</t>
  </si>
  <si>
    <t>35 HORAS</t>
  </si>
  <si>
    <t>V.Hora</t>
  </si>
  <si>
    <t>42 HORAS</t>
  </si>
  <si>
    <t>Chefe de Serviço</t>
  </si>
  <si>
    <t>Assistente Graduado</t>
  </si>
  <si>
    <t>Assistente</t>
  </si>
  <si>
    <t>Clínico Geral (Não Especialista)</t>
  </si>
  <si>
    <t>Internato Médico</t>
  </si>
  <si>
    <t>Tempo Completo 40H</t>
  </si>
  <si>
    <t>Dedicação Exclusiva 40 H</t>
  </si>
  <si>
    <t>AC</t>
  </si>
  <si>
    <t>Introduzir o valor hora respectivo, consultando a tabela salarial na "sheet" anexa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</si>
</sst>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_-* #,##0.00\ [$€-816]_-;\-* #,##0.00\ [$€-816]_-;_-* &quot;-&quot;??\ [$€-816]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7" borderId="10" xfId="55" applyFill="1" applyBorder="1">
      <alignment/>
      <protection/>
    </xf>
    <xf numFmtId="164" fontId="2" fillId="4" borderId="11" xfId="55" applyNumberFormat="1" applyFill="1" applyBorder="1" applyAlignment="1">
      <alignment horizontal="left"/>
      <protection/>
    </xf>
    <xf numFmtId="164" fontId="2" fillId="2" borderId="11" xfId="55" applyNumberFormat="1" applyFont="1" applyFill="1" applyBorder="1" applyAlignment="1">
      <alignment horizontal="left"/>
      <protection/>
    </xf>
    <xf numFmtId="0" fontId="2" fillId="0" borderId="12" xfId="55" applyBorder="1">
      <alignment/>
      <protection/>
    </xf>
    <xf numFmtId="9" fontId="3" fillId="7" borderId="13" xfId="59" applyFont="1" applyFill="1" applyBorder="1" applyAlignment="1">
      <alignment/>
    </xf>
    <xf numFmtId="165" fontId="3" fillId="4" borderId="14" xfId="55" applyNumberFormat="1" applyFont="1" applyFill="1" applyBorder="1">
      <alignment/>
      <protection/>
    </xf>
    <xf numFmtId="165" fontId="3" fillId="2" borderId="14" xfId="55" applyNumberFormat="1" applyFont="1" applyFill="1" applyBorder="1">
      <alignment/>
      <protection/>
    </xf>
    <xf numFmtId="0" fontId="2" fillId="0" borderId="15" xfId="55" applyBorder="1">
      <alignment/>
      <protection/>
    </xf>
    <xf numFmtId="165" fontId="3" fillId="4" borderId="0" xfId="55" applyNumberFormat="1" applyFont="1" applyFill="1" applyBorder="1">
      <alignment/>
      <protection/>
    </xf>
    <xf numFmtId="165" fontId="3" fillId="2" borderId="0" xfId="55" applyNumberFormat="1" applyFont="1" applyFill="1" applyBorder="1">
      <alignment/>
      <protection/>
    </xf>
    <xf numFmtId="0" fontId="2" fillId="7" borderId="16" xfId="55" applyFill="1" applyBorder="1">
      <alignment/>
      <protection/>
    </xf>
    <xf numFmtId="164" fontId="2" fillId="4" borderId="17" xfId="55" applyNumberFormat="1" applyFill="1" applyBorder="1" applyAlignment="1">
      <alignment horizontal="left"/>
      <protection/>
    </xf>
    <xf numFmtId="164" fontId="2" fillId="2" borderId="17" xfId="55" applyNumberFormat="1" applyFont="1" applyFill="1" applyBorder="1" applyAlignment="1">
      <alignment horizontal="left"/>
      <protection/>
    </xf>
    <xf numFmtId="0" fontId="2" fillId="0" borderId="18" xfId="55" applyBorder="1">
      <alignment/>
      <protection/>
    </xf>
    <xf numFmtId="9" fontId="3" fillId="7" borderId="19" xfId="59" applyFont="1" applyFill="1" applyBorder="1" applyAlignment="1">
      <alignment/>
    </xf>
    <xf numFmtId="0" fontId="2" fillId="0" borderId="20" xfId="55" applyBorder="1">
      <alignment/>
      <protection/>
    </xf>
    <xf numFmtId="9" fontId="3" fillId="7" borderId="21" xfId="59" applyFont="1" applyFill="1" applyBorder="1" applyAlignment="1">
      <alignment/>
    </xf>
    <xf numFmtId="0" fontId="2" fillId="0" borderId="22" xfId="55" applyBorder="1">
      <alignment/>
      <protection/>
    </xf>
    <xf numFmtId="165" fontId="3" fillId="4" borderId="23" xfId="55" applyNumberFormat="1" applyFont="1" applyFill="1" applyBorder="1">
      <alignment/>
      <protection/>
    </xf>
    <xf numFmtId="165" fontId="3" fillId="2" borderId="23" xfId="55" applyNumberFormat="1" applyFont="1" applyFill="1" applyBorder="1">
      <alignment/>
      <protection/>
    </xf>
    <xf numFmtId="0" fontId="2" fillId="0" borderId="0" xfId="55" applyFill="1">
      <alignment/>
      <protection/>
    </xf>
    <xf numFmtId="164" fontId="2" fillId="4" borderId="17" xfId="55" applyNumberFormat="1" applyFont="1" applyFill="1" applyBorder="1" applyAlignment="1">
      <alignment horizontal="left"/>
      <protection/>
    </xf>
    <xf numFmtId="0" fontId="5" fillId="7" borderId="0" xfId="55" applyFont="1" applyFill="1">
      <alignment/>
      <protection/>
    </xf>
    <xf numFmtId="0" fontId="5" fillId="4" borderId="0" xfId="55" applyFont="1" applyFill="1">
      <alignment/>
      <protection/>
    </xf>
    <xf numFmtId="0" fontId="5" fillId="2" borderId="0" xfId="55" applyFont="1" applyFill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166" fontId="44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7" fillId="0" borderId="0" xfId="55" applyFont="1">
      <alignment/>
      <protection/>
    </xf>
    <xf numFmtId="8" fontId="2" fillId="0" borderId="14" xfId="55" applyNumberFormat="1" applyBorder="1" applyAlignment="1">
      <alignment horizontal="left"/>
      <protection/>
    </xf>
    <xf numFmtId="165" fontId="2" fillId="0" borderId="0" xfId="55" applyNumberFormat="1">
      <alignment/>
      <protection/>
    </xf>
    <xf numFmtId="0" fontId="2" fillId="0" borderId="24" xfId="55" applyBorder="1" applyAlignment="1">
      <alignment wrapText="1"/>
      <protection/>
    </xf>
    <xf numFmtId="0" fontId="2" fillId="0" borderId="19" xfId="55" applyBorder="1" applyAlignment="1">
      <alignment wrapText="1"/>
      <protection/>
    </xf>
    <xf numFmtId="0" fontId="2" fillId="0" borderId="25" xfId="55" applyBorder="1" applyAlignment="1">
      <alignment vertical="center"/>
      <protection/>
    </xf>
    <xf numFmtId="0" fontId="2" fillId="0" borderId="11" xfId="55" applyBorder="1">
      <alignment/>
      <protection/>
    </xf>
    <xf numFmtId="0" fontId="2" fillId="0" borderId="10" xfId="55" applyBorder="1" applyAlignment="1">
      <alignment wrapText="1"/>
      <protection/>
    </xf>
    <xf numFmtId="0" fontId="2" fillId="0" borderId="26" xfId="55" applyBorder="1" applyAlignment="1">
      <alignment horizontal="center" wrapText="1"/>
      <protection/>
    </xf>
    <xf numFmtId="0" fontId="2" fillId="0" borderId="27" xfId="55" applyBorder="1" applyAlignment="1">
      <alignment horizontal="center" wrapText="1"/>
      <protection/>
    </xf>
    <xf numFmtId="165" fontId="2" fillId="0" borderId="26" xfId="55" applyNumberFormat="1" applyBorder="1" applyAlignment="1">
      <alignment horizontal="center" wrapText="1"/>
      <protection/>
    </xf>
    <xf numFmtId="0" fontId="2" fillId="0" borderId="0" xfId="55" applyBorder="1" applyAlignment="1">
      <alignment horizontal="center" wrapText="1"/>
      <protection/>
    </xf>
    <xf numFmtId="8" fontId="2" fillId="0" borderId="27" xfId="55" applyNumberFormat="1" applyBorder="1" applyAlignment="1">
      <alignment horizontal="center" wrapText="1"/>
      <protection/>
    </xf>
    <xf numFmtId="165" fontId="2" fillId="0" borderId="27" xfId="55" applyNumberFormat="1" applyBorder="1" applyAlignment="1">
      <alignment horizontal="center" wrapText="1"/>
      <protection/>
    </xf>
    <xf numFmtId="8" fontId="8" fillId="0" borderId="27" xfId="55" applyNumberFormat="1" applyFont="1" applyBorder="1" applyAlignment="1">
      <alignment horizontal="center" wrapText="1"/>
      <protection/>
    </xf>
    <xf numFmtId="9" fontId="2" fillId="0" borderId="0" xfId="55" applyNumberFormat="1" applyAlignment="1">
      <alignment horizontal="center"/>
      <protection/>
    </xf>
    <xf numFmtId="0" fontId="2" fillId="0" borderId="28" xfId="55" applyBorder="1" applyAlignment="1">
      <alignment horizontal="center" wrapText="1"/>
      <protection/>
    </xf>
    <xf numFmtId="8" fontId="2" fillId="0" borderId="28" xfId="55" applyNumberFormat="1" applyBorder="1" applyAlignment="1">
      <alignment horizontal="center" wrapText="1"/>
      <protection/>
    </xf>
    <xf numFmtId="0" fontId="2" fillId="0" borderId="28" xfId="55" applyBorder="1" applyAlignment="1">
      <alignment horizontal="center"/>
      <protection/>
    </xf>
    <xf numFmtId="0" fontId="2" fillId="0" borderId="29" xfId="55" applyBorder="1" applyAlignment="1">
      <alignment horizontal="center"/>
      <protection/>
    </xf>
    <xf numFmtId="8" fontId="2" fillId="0" borderId="0" xfId="55" applyNumberFormat="1" applyBorder="1" applyAlignment="1">
      <alignment horizontal="center" wrapText="1"/>
      <protection/>
    </xf>
    <xf numFmtId="0" fontId="2" fillId="0" borderId="27" xfId="55" applyBorder="1" applyAlignment="1">
      <alignment horizontal="left"/>
      <protection/>
    </xf>
    <xf numFmtId="0" fontId="2" fillId="0" borderId="0" xfId="55" applyAlignment="1">
      <alignment/>
      <protection/>
    </xf>
    <xf numFmtId="0" fontId="2" fillId="0" borderId="0" xfId="55" applyBorder="1" applyAlignment="1">
      <alignment horizontal="left"/>
      <protection/>
    </xf>
    <xf numFmtId="0" fontId="4" fillId="0" borderId="0" xfId="55" applyFont="1" applyAlignment="1">
      <alignment horizont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166" fontId="45" fillId="0" borderId="0" xfId="55" applyNumberFormat="1" applyFont="1" applyAlignment="1" applyProtection="1">
      <alignment horizontal="center"/>
      <protection locked="0"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4" xfId="55" applyBorder="1" applyAlignment="1">
      <alignment horizontal="center" vertical="center" wrapText="1"/>
      <protection/>
    </xf>
    <xf numFmtId="0" fontId="2" fillId="0" borderId="35" xfId="55" applyBorder="1" applyAlignment="1">
      <alignment horizontal="center" vertical="center" wrapText="1"/>
      <protection/>
    </xf>
    <xf numFmtId="0" fontId="2" fillId="0" borderId="26" xfId="55" applyBorder="1" applyAlignment="1">
      <alignment horizontal="center" vertical="center" wrapText="1"/>
      <protection/>
    </xf>
    <xf numFmtId="0" fontId="5" fillId="0" borderId="33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5" fillId="0" borderId="36" xfId="55" applyFont="1" applyBorder="1" applyAlignment="1">
      <alignment horizontal="center" wrapText="1"/>
      <protection/>
    </xf>
    <xf numFmtId="0" fontId="5" fillId="0" borderId="37" xfId="55" applyFont="1" applyBorder="1" applyAlignment="1">
      <alignment horizontal="center" wrapText="1"/>
      <protection/>
    </xf>
    <xf numFmtId="0" fontId="5" fillId="0" borderId="29" xfId="55" applyFont="1" applyBorder="1" applyAlignment="1">
      <alignment horizontal="center" wrapText="1"/>
      <protection/>
    </xf>
    <xf numFmtId="0" fontId="5" fillId="0" borderId="38" xfId="55" applyFont="1" applyBorder="1" applyAlignment="1">
      <alignment horizontal="center" wrapText="1"/>
      <protection/>
    </xf>
    <xf numFmtId="0" fontId="5" fillId="0" borderId="39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ros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2" sqref="C2:D2"/>
    </sheetView>
  </sheetViews>
  <sheetFormatPr defaultColWidth="9.140625" defaultRowHeight="15"/>
  <cols>
    <col min="1" max="1" width="7.421875" style="1" customWidth="1"/>
    <col min="2" max="2" width="11.140625" style="1" customWidth="1"/>
    <col min="3" max="3" width="11.7109375" style="1" customWidth="1"/>
    <col min="4" max="4" width="10.28125" style="1" customWidth="1"/>
    <col min="5" max="5" width="9.00390625" style="1" bestFit="1" customWidth="1"/>
    <col min="6" max="6" width="3.421875" style="1" customWidth="1"/>
    <col min="7" max="8" width="9.140625" style="1" customWidth="1"/>
    <col min="9" max="9" width="11.8515625" style="1" customWidth="1"/>
    <col min="10" max="10" width="11.421875" style="1" customWidth="1"/>
    <col min="11" max="11" width="9.140625" style="1" customWidth="1"/>
    <col min="12" max="12" width="3.7109375" style="1" customWidth="1"/>
    <col min="13" max="13" width="8.00390625" style="1" customWidth="1"/>
    <col min="14" max="14" width="9.140625" style="1" customWidth="1"/>
    <col min="15" max="15" width="10.421875" style="1" customWidth="1"/>
    <col min="16" max="16" width="11.421875" style="1" customWidth="1"/>
    <col min="17" max="17" width="9.28125" style="1" customWidth="1"/>
    <col min="18" max="16384" width="9.140625" style="1" customWidth="1"/>
  </cols>
  <sheetData>
    <row r="1" ht="12">
      <c r="B1" s="30"/>
    </row>
    <row r="2" spans="1:7" ht="22.5">
      <c r="A2" s="31" t="s">
        <v>12</v>
      </c>
      <c r="C2" s="61">
        <v>12.22</v>
      </c>
      <c r="D2" s="61"/>
      <c r="G2" s="1" t="s">
        <v>33</v>
      </c>
    </row>
    <row r="3" spans="1:2" ht="12">
      <c r="A3" s="30"/>
      <c r="B3" s="29"/>
    </row>
    <row r="4" spans="1:13" ht="25.5">
      <c r="A4" s="28" t="s">
        <v>11</v>
      </c>
      <c r="G4" s="28" t="s">
        <v>10</v>
      </c>
      <c r="M4" s="28" t="s">
        <v>9</v>
      </c>
    </row>
    <row r="5" spans="3:17" ht="12">
      <c r="C5" s="26" t="s">
        <v>7</v>
      </c>
      <c r="D5" s="25" t="s">
        <v>8</v>
      </c>
      <c r="E5" s="24" t="s">
        <v>6</v>
      </c>
      <c r="I5" s="26" t="s">
        <v>7</v>
      </c>
      <c r="J5" s="25" t="s">
        <v>8</v>
      </c>
      <c r="K5" s="24" t="s">
        <v>6</v>
      </c>
      <c r="O5" s="26" t="s">
        <v>7</v>
      </c>
      <c r="P5" s="25">
        <v>2012</v>
      </c>
      <c r="Q5" s="24" t="s">
        <v>6</v>
      </c>
    </row>
    <row r="6" spans="1:17" ht="18" thickBot="1">
      <c r="A6" s="27" t="s">
        <v>5</v>
      </c>
      <c r="C6" s="26"/>
      <c r="D6" s="25"/>
      <c r="E6" s="24"/>
      <c r="G6" s="27" t="s">
        <v>5</v>
      </c>
      <c r="I6" s="26"/>
      <c r="J6" s="25"/>
      <c r="K6" s="24"/>
      <c r="M6" s="27" t="s">
        <v>5</v>
      </c>
      <c r="O6" s="26"/>
      <c r="P6" s="25"/>
      <c r="Q6" s="24"/>
    </row>
    <row r="7" spans="1:17" ht="20.25" customHeight="1">
      <c r="A7" s="56" t="s">
        <v>3</v>
      </c>
      <c r="B7" s="17" t="s">
        <v>1</v>
      </c>
      <c r="C7" s="8">
        <f>(ValorHora*C8)+ValorHora</f>
        <v>15.275</v>
      </c>
      <c r="D7" s="7">
        <f>(ValorHora*D8)+ValorHora</f>
        <v>15.275</v>
      </c>
      <c r="E7" s="16">
        <f>(D7-C7)/C7</f>
        <v>0</v>
      </c>
      <c r="G7" s="56" t="s">
        <v>3</v>
      </c>
      <c r="H7" s="17" t="s">
        <v>1</v>
      </c>
      <c r="I7" s="8">
        <f>C7*0.5</f>
        <v>7.6375</v>
      </c>
      <c r="J7" s="7">
        <f>D7*0.5</f>
        <v>7.6375</v>
      </c>
      <c r="K7" s="16">
        <f>(J7-I7)/I7</f>
        <v>0</v>
      </c>
      <c r="M7" s="56" t="s">
        <v>3</v>
      </c>
      <c r="N7" s="17"/>
      <c r="O7" s="8">
        <f>(ValorHora*O8)</f>
        <v>0</v>
      </c>
      <c r="P7" s="7">
        <f>(ValorHora*P8)</f>
        <v>0</v>
      </c>
      <c r="Q7" s="16">
        <v>0</v>
      </c>
    </row>
    <row r="8" spans="1:17" ht="12.75" thickBot="1">
      <c r="A8" s="58"/>
      <c r="B8" s="15"/>
      <c r="C8" s="14">
        <v>0.25</v>
      </c>
      <c r="D8" s="13">
        <v>0.25</v>
      </c>
      <c r="E8" s="12"/>
      <c r="G8" s="58"/>
      <c r="H8" s="15"/>
      <c r="I8" s="14"/>
      <c r="J8" s="23"/>
      <c r="K8" s="12"/>
      <c r="M8" s="57"/>
      <c r="N8" s="5"/>
      <c r="O8" s="4">
        <v>0</v>
      </c>
      <c r="P8" s="3">
        <v>0</v>
      </c>
      <c r="Q8" s="2"/>
    </row>
    <row r="9" spans="1:17" ht="26.25" customHeight="1">
      <c r="A9" s="58"/>
      <c r="B9" s="19" t="s">
        <v>0</v>
      </c>
      <c r="C9" s="21">
        <f>(ValorHora*C10)+ValorHora</f>
        <v>18.330000000000002</v>
      </c>
      <c r="D9" s="20">
        <f>(ValorHora*D10)+ValorHora</f>
        <v>16.802500000000002</v>
      </c>
      <c r="E9" s="18">
        <f>(D9-C9)/C9</f>
        <v>-0.08333333333333331</v>
      </c>
      <c r="G9" s="58"/>
      <c r="H9" s="19" t="s">
        <v>0</v>
      </c>
      <c r="I9" s="8">
        <f>C9*0.5</f>
        <v>9.165000000000001</v>
      </c>
      <c r="J9" s="7">
        <f>D9*0.5</f>
        <v>8.401250000000001</v>
      </c>
      <c r="K9" s="18">
        <f>(J9-I9)/I9</f>
        <v>-0.08333333333333331</v>
      </c>
      <c r="M9" s="58" t="s">
        <v>2</v>
      </c>
      <c r="N9" s="9"/>
      <c r="O9" s="11">
        <f>(ValorHora*O10)</f>
        <v>6.11</v>
      </c>
      <c r="P9" s="10">
        <f>(ValorHora*P10)</f>
        <v>6.11</v>
      </c>
      <c r="Q9" s="6">
        <f>(P9-O9)/O9</f>
        <v>0</v>
      </c>
    </row>
    <row r="10" spans="1:17" ht="12.75" thickBot="1">
      <c r="A10" s="57"/>
      <c r="B10" s="5"/>
      <c r="C10" s="4">
        <v>0.5</v>
      </c>
      <c r="D10" s="3">
        <v>0.375</v>
      </c>
      <c r="E10" s="2"/>
      <c r="G10" s="57"/>
      <c r="H10" s="5"/>
      <c r="I10" s="14"/>
      <c r="J10" s="23"/>
      <c r="K10" s="2"/>
      <c r="M10" s="57"/>
      <c r="N10" s="5"/>
      <c r="O10" s="4">
        <v>0.5</v>
      </c>
      <c r="P10" s="3">
        <v>0.5</v>
      </c>
      <c r="Q10" s="2"/>
    </row>
    <row r="11" spans="1:11" ht="22.5" customHeight="1">
      <c r="A11" s="59" t="s">
        <v>2</v>
      </c>
      <c r="B11" s="17" t="s">
        <v>1</v>
      </c>
      <c r="C11" s="8">
        <f>(ValorHora*C12)+ValorHora</f>
        <v>21.385</v>
      </c>
      <c r="D11" s="7">
        <f>(ValorHora*D12)+ValorHora</f>
        <v>15.275</v>
      </c>
      <c r="E11" s="16">
        <f>(D11-C11)/C11</f>
        <v>-0.28571428571428575</v>
      </c>
      <c r="G11" s="59" t="s">
        <v>2</v>
      </c>
      <c r="H11" s="17" t="s">
        <v>1</v>
      </c>
      <c r="I11" s="8">
        <f>C11*0.5</f>
        <v>10.6925</v>
      </c>
      <c r="J11" s="7">
        <f>D11*0.5</f>
        <v>7.6375</v>
      </c>
      <c r="K11" s="16">
        <f>(J11-I11)/I11</f>
        <v>-0.28571428571428575</v>
      </c>
    </row>
    <row r="12" spans="1:11" ht="12.75" thickBot="1">
      <c r="A12" s="62"/>
      <c r="B12" s="15"/>
      <c r="C12" s="14">
        <v>0.75</v>
      </c>
      <c r="D12" s="13">
        <v>0.25</v>
      </c>
      <c r="E12" s="12"/>
      <c r="G12" s="62"/>
      <c r="H12" s="15"/>
      <c r="I12" s="14"/>
      <c r="J12" s="23"/>
      <c r="K12" s="12"/>
    </row>
    <row r="13" spans="1:11" ht="16.5">
      <c r="A13" s="62"/>
      <c r="B13" s="19" t="s">
        <v>0</v>
      </c>
      <c r="C13" s="21">
        <f>(ValorHora*C14)+ValorHora</f>
        <v>24.44</v>
      </c>
      <c r="D13" s="20">
        <f>(ValorHora*D14)+ValorHora</f>
        <v>16.802500000000002</v>
      </c>
      <c r="E13" s="18">
        <f>(D13-C13)/C13</f>
        <v>-0.31249999999999994</v>
      </c>
      <c r="G13" s="62"/>
      <c r="H13" s="19" t="s">
        <v>0</v>
      </c>
      <c r="I13" s="8">
        <f>C13*0.5</f>
        <v>12.22</v>
      </c>
      <c r="J13" s="7">
        <f>D13*0.5</f>
        <v>8.401250000000001</v>
      </c>
      <c r="K13" s="18">
        <f>(J13-I13)/I13</f>
        <v>-0.31249999999999994</v>
      </c>
    </row>
    <row r="14" spans="1:11" ht="12.75" thickBot="1">
      <c r="A14" s="60"/>
      <c r="B14" s="5"/>
      <c r="C14" s="4">
        <v>1</v>
      </c>
      <c r="D14" s="3">
        <v>0.375</v>
      </c>
      <c r="E14" s="2"/>
      <c r="G14" s="60"/>
      <c r="H14" s="5"/>
      <c r="I14" s="14"/>
      <c r="J14" s="23"/>
      <c r="K14" s="2"/>
    </row>
    <row r="15" s="22" customFormat="1" ht="12"/>
    <row r="16" spans="1:17" ht="33.75" customHeight="1" thickBot="1">
      <c r="A16" s="55" t="s">
        <v>4</v>
      </c>
      <c r="B16" s="55"/>
      <c r="C16" s="55"/>
      <c r="D16" s="55"/>
      <c r="E16" s="55"/>
      <c r="G16" s="55" t="s">
        <v>4</v>
      </c>
      <c r="H16" s="55"/>
      <c r="I16" s="55"/>
      <c r="J16" s="55"/>
      <c r="K16" s="55"/>
      <c r="M16" s="55" t="s">
        <v>4</v>
      </c>
      <c r="N16" s="55"/>
      <c r="O16" s="55"/>
      <c r="P16" s="55"/>
      <c r="Q16" s="55"/>
    </row>
    <row r="17" spans="1:17" ht="17.25" customHeight="1">
      <c r="A17" s="56" t="s">
        <v>3</v>
      </c>
      <c r="B17" s="17" t="s">
        <v>1</v>
      </c>
      <c r="C17" s="8">
        <f>(ValorHora*C18)+ValorHora</f>
        <v>21.385</v>
      </c>
      <c r="D17" s="7">
        <f>(ValorHora*D18)+ValorHora</f>
        <v>18.330000000000002</v>
      </c>
      <c r="E17" s="16">
        <f>(D17-C17)/C17</f>
        <v>-0.14285714285714282</v>
      </c>
      <c r="G17" s="56" t="s">
        <v>3</v>
      </c>
      <c r="H17" s="17" t="s">
        <v>1</v>
      </c>
      <c r="I17" s="8">
        <f>C17*0.5</f>
        <v>10.6925</v>
      </c>
      <c r="J17" s="7">
        <f>D17*0.5</f>
        <v>9.165000000000001</v>
      </c>
      <c r="K17" s="16">
        <f>(J17-I17)/I17</f>
        <v>-0.14285714285714282</v>
      </c>
      <c r="M17" s="56" t="s">
        <v>3</v>
      </c>
      <c r="N17" s="17"/>
      <c r="O17" s="8">
        <f>(ValorHora*O18)</f>
        <v>6.11</v>
      </c>
      <c r="P17" s="7">
        <f>(ValorHora*P18)</f>
        <v>6.11</v>
      </c>
      <c r="Q17" s="16">
        <f>(P17-O17)/O17</f>
        <v>0</v>
      </c>
    </row>
    <row r="18" spans="1:17" ht="12.75" thickBot="1">
      <c r="A18" s="58"/>
      <c r="B18" s="15"/>
      <c r="C18" s="14">
        <v>0.75</v>
      </c>
      <c r="D18" s="13">
        <v>0.5</v>
      </c>
      <c r="E18" s="12"/>
      <c r="G18" s="58"/>
      <c r="H18" s="15"/>
      <c r="I18" s="14"/>
      <c r="J18" s="13"/>
      <c r="K18" s="12"/>
      <c r="M18" s="57"/>
      <c r="N18" s="5"/>
      <c r="O18" s="4">
        <v>0.5</v>
      </c>
      <c r="P18" s="3">
        <v>0.5</v>
      </c>
      <c r="Q18" s="2"/>
    </row>
    <row r="19" spans="1:17" ht="16.5">
      <c r="A19" s="58"/>
      <c r="B19" s="19" t="s">
        <v>0</v>
      </c>
      <c r="C19" s="21">
        <f>(ValorHora*C20)+ValorHora</f>
        <v>24.44</v>
      </c>
      <c r="D19" s="20">
        <f>(ValorHora*D20)+ValorHora</f>
        <v>18.330000000000002</v>
      </c>
      <c r="E19" s="18">
        <f>(D19-C19)/C19</f>
        <v>-0.24999999999999997</v>
      </c>
      <c r="G19" s="58"/>
      <c r="H19" s="19" t="s">
        <v>0</v>
      </c>
      <c r="I19" s="8">
        <f>C19*0.5</f>
        <v>12.22</v>
      </c>
      <c r="J19" s="7">
        <f>D19*0.5</f>
        <v>9.165000000000001</v>
      </c>
      <c r="K19" s="18">
        <f>(J19-I19)/I19</f>
        <v>-0.24999999999999997</v>
      </c>
      <c r="M19" s="59" t="s">
        <v>2</v>
      </c>
      <c r="N19" s="17"/>
      <c r="O19" s="8">
        <f>(ValorHora*O20)</f>
        <v>12.22</v>
      </c>
      <c r="P19" s="7">
        <f>(ValorHora*P20)</f>
        <v>12.22</v>
      </c>
      <c r="Q19" s="16">
        <f>(P19-O19)/O19</f>
        <v>0</v>
      </c>
    </row>
    <row r="20" spans="1:17" ht="12.75" thickBot="1">
      <c r="A20" s="57"/>
      <c r="B20" s="5"/>
      <c r="C20" s="4">
        <v>1</v>
      </c>
      <c r="D20" s="3">
        <v>0.5</v>
      </c>
      <c r="E20" s="2"/>
      <c r="G20" s="57"/>
      <c r="H20" s="5"/>
      <c r="I20" s="4"/>
      <c r="J20" s="3"/>
      <c r="K20" s="2"/>
      <c r="M20" s="60"/>
      <c r="N20" s="5"/>
      <c r="O20" s="4">
        <v>1</v>
      </c>
      <c r="P20" s="3">
        <v>1</v>
      </c>
      <c r="Q20" s="2"/>
    </row>
    <row r="21" spans="1:11" ht="17.25" customHeight="1">
      <c r="A21" s="59" t="s">
        <v>2</v>
      </c>
      <c r="B21" s="17" t="s">
        <v>1</v>
      </c>
      <c r="C21" s="8">
        <f>(ValorHora*C22)+ValorHora</f>
        <v>27.495</v>
      </c>
      <c r="D21" s="7">
        <f>(ValorHora*D22)+ValorHora</f>
        <v>18.330000000000002</v>
      </c>
      <c r="E21" s="16">
        <f>(D21-C21)/C21</f>
        <v>-0.3333333333333333</v>
      </c>
      <c r="G21" s="59" t="s">
        <v>2</v>
      </c>
      <c r="H21" s="17" t="s">
        <v>1</v>
      </c>
      <c r="I21" s="8">
        <f>C21*0.5</f>
        <v>13.7475</v>
      </c>
      <c r="J21" s="7">
        <f>D21*0.5</f>
        <v>9.165000000000001</v>
      </c>
      <c r="K21" s="16">
        <f>(J21-I21)/I21</f>
        <v>-0.3333333333333333</v>
      </c>
    </row>
    <row r="22" spans="1:11" ht="12.75" thickBot="1">
      <c r="A22" s="62"/>
      <c r="B22" s="15"/>
      <c r="C22" s="14">
        <v>1.25</v>
      </c>
      <c r="D22" s="13">
        <v>0.5</v>
      </c>
      <c r="E22" s="12"/>
      <c r="G22" s="62"/>
      <c r="H22" s="15"/>
      <c r="I22" s="14"/>
      <c r="J22" s="13"/>
      <c r="K22" s="12"/>
    </row>
    <row r="23" spans="1:11" ht="16.5">
      <c r="A23" s="62"/>
      <c r="B23" s="9" t="s">
        <v>0</v>
      </c>
      <c r="C23" s="11">
        <f>(ValorHora*C24)+ValorHora</f>
        <v>30.550000000000004</v>
      </c>
      <c r="D23" s="10">
        <f>(ValorHora*D24)+ValorHora</f>
        <v>18.330000000000002</v>
      </c>
      <c r="E23" s="6">
        <f>(D23-C23)/C23</f>
        <v>-0.4</v>
      </c>
      <c r="G23" s="62"/>
      <c r="H23" s="9" t="s">
        <v>0</v>
      </c>
      <c r="I23" s="8">
        <f>C23*0.5</f>
        <v>15.275000000000002</v>
      </c>
      <c r="J23" s="7">
        <f>D23*0.5</f>
        <v>9.165000000000001</v>
      </c>
      <c r="K23" s="6">
        <f>(J23-I23)/I23</f>
        <v>-0.4</v>
      </c>
    </row>
    <row r="24" spans="1:11" ht="12.75" thickBot="1">
      <c r="A24" s="60"/>
      <c r="B24" s="5"/>
      <c r="C24" s="4">
        <v>1.5</v>
      </c>
      <c r="D24" s="3">
        <v>0.5</v>
      </c>
      <c r="E24" s="2"/>
      <c r="G24" s="60"/>
      <c r="H24" s="5"/>
      <c r="I24" s="4"/>
      <c r="J24" s="3"/>
      <c r="K24" s="2"/>
    </row>
  </sheetData>
  <sheetProtection password="E479" sheet="1" objects="1" scenarios="1" selectLockedCells="1"/>
  <mergeCells count="16">
    <mergeCell ref="A21:A24"/>
    <mergeCell ref="G7:G10"/>
    <mergeCell ref="G11:G14"/>
    <mergeCell ref="G16:K16"/>
    <mergeCell ref="G17:G20"/>
    <mergeCell ref="G21:G24"/>
    <mergeCell ref="A11:A14"/>
    <mergeCell ref="A16:E16"/>
    <mergeCell ref="A7:A10"/>
    <mergeCell ref="A17:A20"/>
    <mergeCell ref="M16:Q16"/>
    <mergeCell ref="M7:M8"/>
    <mergeCell ref="M9:M10"/>
    <mergeCell ref="M17:M18"/>
    <mergeCell ref="M19:M20"/>
    <mergeCell ref="C2:D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C6" sqref="C6"/>
    </sheetView>
  </sheetViews>
  <sheetFormatPr defaultColWidth="9.140625" defaultRowHeight="15"/>
  <cols>
    <col min="1" max="1" width="9.421875" style="1" customWidth="1"/>
    <col min="2" max="2" width="11.421875" style="1" customWidth="1"/>
    <col min="3" max="3" width="10.140625" style="1" customWidth="1"/>
    <col min="4" max="4" width="9.140625" style="1" customWidth="1"/>
    <col min="5" max="5" width="12.28125" style="1" customWidth="1"/>
    <col min="6" max="6" width="8.00390625" style="1" customWidth="1"/>
    <col min="7" max="7" width="10.8515625" style="1" customWidth="1"/>
    <col min="8" max="8" width="8.28125" style="1" customWidth="1"/>
    <col min="9" max="9" width="11.421875" style="1" customWidth="1"/>
    <col min="10" max="10" width="9.140625" style="33" customWidth="1"/>
    <col min="11" max="11" width="9.140625" style="1" customWidth="1"/>
    <col min="12" max="12" width="10.8515625" style="1" customWidth="1"/>
    <col min="13" max="16384" width="9.140625" style="1" customWidth="1"/>
  </cols>
  <sheetData>
    <row r="1" ht="12.75" thickBot="1">
      <c r="C1" s="32"/>
    </row>
    <row r="2" spans="2:12" ht="12.75" customHeight="1">
      <c r="B2" s="34" t="s">
        <v>13</v>
      </c>
      <c r="C2" s="32">
        <v>2145.78399</v>
      </c>
      <c r="D2" s="35"/>
      <c r="E2" s="66" t="s">
        <v>14</v>
      </c>
      <c r="F2" s="67"/>
      <c r="G2" s="67"/>
      <c r="H2" s="67"/>
      <c r="I2" s="67"/>
      <c r="J2" s="67"/>
      <c r="L2" s="1" t="s">
        <v>15</v>
      </c>
    </row>
    <row r="3" spans="2:10" ht="26.25" customHeight="1" thickBot="1">
      <c r="B3" s="36" t="s">
        <v>16</v>
      </c>
      <c r="C3" s="37"/>
      <c r="D3" s="38"/>
      <c r="E3" s="68" t="s">
        <v>17</v>
      </c>
      <c r="F3" s="69"/>
      <c r="G3" s="70" t="s">
        <v>18</v>
      </c>
      <c r="H3" s="71"/>
      <c r="I3" s="71"/>
      <c r="J3" s="72"/>
    </row>
    <row r="4" spans="2:11" ht="12">
      <c r="B4" s="39" t="s">
        <v>19</v>
      </c>
      <c r="C4" s="39" t="s">
        <v>20</v>
      </c>
      <c r="D4" s="39" t="s">
        <v>21</v>
      </c>
      <c r="E4" s="40" t="s">
        <v>22</v>
      </c>
      <c r="F4" s="40" t="s">
        <v>23</v>
      </c>
      <c r="G4" s="39" t="s">
        <v>22</v>
      </c>
      <c r="H4" s="39" t="s">
        <v>23</v>
      </c>
      <c r="I4" s="39" t="s">
        <v>24</v>
      </c>
      <c r="J4" s="41" t="s">
        <v>23</v>
      </c>
      <c r="K4" s="42"/>
    </row>
    <row r="5" spans="2:10" ht="12.75" customHeight="1">
      <c r="B5" s="63" t="s">
        <v>25</v>
      </c>
      <c r="C5" s="40">
        <v>4</v>
      </c>
      <c r="D5" s="40">
        <v>200</v>
      </c>
      <c r="E5" s="43">
        <f aca="true" t="shared" si="0" ref="E5:E22">G5*0.72</f>
        <v>3089.9289455999997</v>
      </c>
      <c r="F5" s="43">
        <f>(E5*12)/(35*52)</f>
        <v>20.373157883076917</v>
      </c>
      <c r="G5" s="43">
        <f aca="true" t="shared" si="1" ref="G5:G23">Indice100*(D5/100)</f>
        <v>4291.56798</v>
      </c>
      <c r="H5" s="43">
        <f>(G5*12)/(35*52)</f>
        <v>28.296052615384614</v>
      </c>
      <c r="I5" s="43">
        <f aca="true" t="shared" si="2" ref="I5:I22">G5*1.32</f>
        <v>5664.8697336</v>
      </c>
      <c r="J5" s="44">
        <f>(I5*12)/(42*52)</f>
        <v>31.12565787692307</v>
      </c>
    </row>
    <row r="6" spans="2:10" ht="12">
      <c r="B6" s="64"/>
      <c r="C6" s="40">
        <v>3</v>
      </c>
      <c r="D6" s="40">
        <v>195</v>
      </c>
      <c r="E6" s="43">
        <f t="shared" si="0"/>
        <v>3012.6807219599996</v>
      </c>
      <c r="F6" s="43">
        <f aca="true" t="shared" si="3" ref="F6:F23">(E6*12)/(35*52)</f>
        <v>19.863828935999997</v>
      </c>
      <c r="G6" s="43">
        <f t="shared" si="1"/>
        <v>4184.2787805</v>
      </c>
      <c r="H6" s="43">
        <f aca="true" t="shared" si="4" ref="H6:H23">(G6*12)/(35*52)</f>
        <v>27.588651299999995</v>
      </c>
      <c r="I6" s="43">
        <f t="shared" si="2"/>
        <v>5523.24799026</v>
      </c>
      <c r="J6" s="44">
        <f aca="true" t="shared" si="5" ref="J6:J23">(I6*12)/(42*52)</f>
        <v>30.347516430000002</v>
      </c>
    </row>
    <row r="7" spans="2:10" ht="12">
      <c r="B7" s="64"/>
      <c r="C7" s="40">
        <v>2</v>
      </c>
      <c r="D7" s="40">
        <v>185</v>
      </c>
      <c r="E7" s="43">
        <f t="shared" si="0"/>
        <v>2858.18427468</v>
      </c>
      <c r="F7" s="43">
        <f t="shared" si="3"/>
        <v>18.845171041846154</v>
      </c>
      <c r="G7" s="43">
        <f t="shared" si="1"/>
        <v>3969.7003815</v>
      </c>
      <c r="H7" s="43">
        <f t="shared" si="4"/>
        <v>26.17384866923077</v>
      </c>
      <c r="I7" s="43">
        <f t="shared" si="2"/>
        <v>5240.00450358</v>
      </c>
      <c r="J7" s="44">
        <f t="shared" si="5"/>
        <v>28.79123353615385</v>
      </c>
    </row>
    <row r="8" spans="2:10" ht="12">
      <c r="B8" s="65"/>
      <c r="C8" s="40">
        <v>1</v>
      </c>
      <c r="D8" s="40">
        <v>175</v>
      </c>
      <c r="E8" s="43">
        <f t="shared" si="0"/>
        <v>2703.6878273999996</v>
      </c>
      <c r="F8" s="43">
        <f t="shared" si="3"/>
        <v>17.826513147692307</v>
      </c>
      <c r="G8" s="43">
        <f t="shared" si="1"/>
        <v>3755.1219825</v>
      </c>
      <c r="H8" s="43">
        <f t="shared" si="4"/>
        <v>24.759046038461534</v>
      </c>
      <c r="I8" s="43">
        <f t="shared" si="2"/>
        <v>4956.7610169</v>
      </c>
      <c r="J8" s="44">
        <f t="shared" si="5"/>
        <v>27.23495064230769</v>
      </c>
    </row>
    <row r="9" spans="2:10" ht="12.75" customHeight="1">
      <c r="B9" s="63" t="s">
        <v>26</v>
      </c>
      <c r="C9" s="40">
        <v>6</v>
      </c>
      <c r="D9" s="40">
        <v>185</v>
      </c>
      <c r="E9" s="43">
        <f t="shared" si="0"/>
        <v>2858.18427468</v>
      </c>
      <c r="F9" s="43">
        <f t="shared" si="3"/>
        <v>18.845171041846154</v>
      </c>
      <c r="G9" s="43">
        <f t="shared" si="1"/>
        <v>3969.7003815</v>
      </c>
      <c r="H9" s="43">
        <f t="shared" si="4"/>
        <v>26.17384866923077</v>
      </c>
      <c r="I9" s="43">
        <f t="shared" si="2"/>
        <v>5240.00450358</v>
      </c>
      <c r="J9" s="44">
        <f t="shared" si="5"/>
        <v>28.79123353615385</v>
      </c>
    </row>
    <row r="10" spans="2:10" ht="12">
      <c r="B10" s="64"/>
      <c r="C10" s="40">
        <v>5</v>
      </c>
      <c r="D10" s="40">
        <v>180</v>
      </c>
      <c r="E10" s="43">
        <f t="shared" si="0"/>
        <v>2780.9360510399997</v>
      </c>
      <c r="F10" s="43">
        <f t="shared" si="3"/>
        <v>18.335842094769227</v>
      </c>
      <c r="G10" s="43">
        <f t="shared" si="1"/>
        <v>3862.411182</v>
      </c>
      <c r="H10" s="43">
        <f t="shared" si="4"/>
        <v>25.466447353846153</v>
      </c>
      <c r="I10" s="43">
        <f t="shared" si="2"/>
        <v>5098.38276024</v>
      </c>
      <c r="J10" s="44">
        <f t="shared" si="5"/>
        <v>28.013092089230767</v>
      </c>
    </row>
    <row r="11" spans="2:10" ht="12">
      <c r="B11" s="64"/>
      <c r="C11" s="40">
        <v>4</v>
      </c>
      <c r="D11" s="40">
        <v>175</v>
      </c>
      <c r="E11" s="43">
        <f t="shared" si="0"/>
        <v>2703.6878273999996</v>
      </c>
      <c r="F11" s="43">
        <f t="shared" si="3"/>
        <v>17.826513147692307</v>
      </c>
      <c r="G11" s="43">
        <f t="shared" si="1"/>
        <v>3755.1219825</v>
      </c>
      <c r="H11" s="43">
        <f t="shared" si="4"/>
        <v>24.759046038461534</v>
      </c>
      <c r="I11" s="43">
        <f t="shared" si="2"/>
        <v>4956.7610169</v>
      </c>
      <c r="J11" s="44">
        <f t="shared" si="5"/>
        <v>27.23495064230769</v>
      </c>
    </row>
    <row r="12" spans="2:10" ht="12">
      <c r="B12" s="64"/>
      <c r="C12" s="40">
        <v>3</v>
      </c>
      <c r="D12" s="40">
        <v>170</v>
      </c>
      <c r="E12" s="43">
        <f t="shared" si="0"/>
        <v>2626.43960376</v>
      </c>
      <c r="F12" s="43">
        <f t="shared" si="3"/>
        <v>17.317184200615383</v>
      </c>
      <c r="G12" s="43">
        <f t="shared" si="1"/>
        <v>3647.832783</v>
      </c>
      <c r="H12" s="43">
        <f t="shared" si="4"/>
        <v>24.051644723076922</v>
      </c>
      <c r="I12" s="43">
        <f t="shared" si="2"/>
        <v>4815.13927356</v>
      </c>
      <c r="J12" s="44">
        <f t="shared" si="5"/>
        <v>26.456809195384615</v>
      </c>
    </row>
    <row r="13" spans="2:10" ht="12">
      <c r="B13" s="64"/>
      <c r="C13" s="40">
        <v>2</v>
      </c>
      <c r="D13" s="40">
        <v>160</v>
      </c>
      <c r="E13" s="43">
        <f t="shared" si="0"/>
        <v>2471.9431564799997</v>
      </c>
      <c r="F13" s="43">
        <f t="shared" si="3"/>
        <v>16.298526306461536</v>
      </c>
      <c r="G13" s="43">
        <f t="shared" si="1"/>
        <v>3433.254384</v>
      </c>
      <c r="H13" s="43">
        <f t="shared" si="4"/>
        <v>22.636842092307692</v>
      </c>
      <c r="I13" s="43">
        <f t="shared" si="2"/>
        <v>4531.89578688</v>
      </c>
      <c r="J13" s="44">
        <f t="shared" si="5"/>
        <v>24.900526301538463</v>
      </c>
    </row>
    <row r="14" spans="2:10" ht="12">
      <c r="B14" s="65"/>
      <c r="C14" s="40">
        <v>1</v>
      </c>
      <c r="D14" s="40">
        <v>145</v>
      </c>
      <c r="E14" s="43">
        <f t="shared" si="0"/>
        <v>2240.19848556</v>
      </c>
      <c r="F14" s="43">
        <f t="shared" si="3"/>
        <v>14.770539465230767</v>
      </c>
      <c r="G14" s="43">
        <f t="shared" si="1"/>
        <v>3111.3867855</v>
      </c>
      <c r="H14" s="43">
        <f t="shared" si="4"/>
        <v>20.514638146153846</v>
      </c>
      <c r="I14" s="43">
        <f t="shared" si="2"/>
        <v>4107.03055686</v>
      </c>
      <c r="J14" s="44">
        <f t="shared" si="5"/>
        <v>22.566101960769227</v>
      </c>
    </row>
    <row r="15" spans="2:10" ht="12.75" customHeight="1">
      <c r="B15" s="63" t="s">
        <v>27</v>
      </c>
      <c r="C15" s="40">
        <v>5</v>
      </c>
      <c r="D15" s="40">
        <v>145</v>
      </c>
      <c r="E15" s="43">
        <f t="shared" si="0"/>
        <v>2240.19848556</v>
      </c>
      <c r="F15" s="43">
        <f t="shared" si="3"/>
        <v>14.770539465230767</v>
      </c>
      <c r="G15" s="43">
        <f t="shared" si="1"/>
        <v>3111.3867855</v>
      </c>
      <c r="H15" s="43">
        <f t="shared" si="4"/>
        <v>20.514638146153846</v>
      </c>
      <c r="I15" s="43">
        <f t="shared" si="2"/>
        <v>4107.03055686</v>
      </c>
      <c r="J15" s="44">
        <f t="shared" si="5"/>
        <v>22.566101960769227</v>
      </c>
    </row>
    <row r="16" spans="2:10" ht="12">
      <c r="B16" s="64"/>
      <c r="C16" s="40">
        <v>4</v>
      </c>
      <c r="D16" s="40">
        <v>140</v>
      </c>
      <c r="E16" s="43">
        <f t="shared" si="0"/>
        <v>2162.95026192</v>
      </c>
      <c r="F16" s="43">
        <f t="shared" si="3"/>
        <v>14.261210518153845</v>
      </c>
      <c r="G16" s="43">
        <f t="shared" si="1"/>
        <v>3004.097586</v>
      </c>
      <c r="H16" s="43">
        <f t="shared" si="4"/>
        <v>19.80723683076923</v>
      </c>
      <c r="I16" s="43">
        <f t="shared" si="2"/>
        <v>3965.40881352</v>
      </c>
      <c r="J16" s="44">
        <f t="shared" si="5"/>
        <v>21.787960513846155</v>
      </c>
    </row>
    <row r="17" spans="2:10" ht="12">
      <c r="B17" s="64"/>
      <c r="C17" s="40">
        <v>3</v>
      </c>
      <c r="D17" s="40">
        <v>135</v>
      </c>
      <c r="E17" s="43">
        <f t="shared" si="0"/>
        <v>2085.7020382799997</v>
      </c>
      <c r="F17" s="43">
        <f t="shared" si="3"/>
        <v>13.75188157107692</v>
      </c>
      <c r="G17" s="43">
        <f t="shared" si="1"/>
        <v>2896.8083865</v>
      </c>
      <c r="H17" s="43">
        <f t="shared" si="4"/>
        <v>19.099835515384612</v>
      </c>
      <c r="I17" s="43">
        <f t="shared" si="2"/>
        <v>3823.7870701800002</v>
      </c>
      <c r="J17" s="44">
        <f t="shared" si="5"/>
        <v>21.00981906692308</v>
      </c>
    </row>
    <row r="18" spans="2:10" ht="12">
      <c r="B18" s="64"/>
      <c r="C18" s="40">
        <v>2</v>
      </c>
      <c r="D18" s="40">
        <v>130</v>
      </c>
      <c r="E18" s="43">
        <f t="shared" si="0"/>
        <v>2008.4538146399998</v>
      </c>
      <c r="F18" s="43">
        <f t="shared" si="3"/>
        <v>13.242552623999998</v>
      </c>
      <c r="G18" s="43">
        <f t="shared" si="1"/>
        <v>2789.519187</v>
      </c>
      <c r="H18" s="43">
        <f t="shared" si="4"/>
        <v>18.3924342</v>
      </c>
      <c r="I18" s="43">
        <f t="shared" si="2"/>
        <v>3682.16532684</v>
      </c>
      <c r="J18" s="44">
        <f t="shared" si="5"/>
        <v>20.23167762</v>
      </c>
    </row>
    <row r="19" spans="2:10" ht="12">
      <c r="B19" s="65"/>
      <c r="C19" s="40">
        <v>1</v>
      </c>
      <c r="D19" s="40">
        <v>120</v>
      </c>
      <c r="E19" s="43">
        <f t="shared" si="0"/>
        <v>1853.9573673599998</v>
      </c>
      <c r="F19" s="43">
        <f t="shared" si="3"/>
        <v>12.223894729846153</v>
      </c>
      <c r="G19" s="43">
        <f t="shared" si="1"/>
        <v>2574.940788</v>
      </c>
      <c r="H19" s="43">
        <f t="shared" si="4"/>
        <v>16.97763156923077</v>
      </c>
      <c r="I19" s="43">
        <f t="shared" si="2"/>
        <v>3398.92184016</v>
      </c>
      <c r="J19" s="44">
        <f t="shared" si="5"/>
        <v>18.675394726153844</v>
      </c>
    </row>
    <row r="20" spans="2:10" ht="12.75" customHeight="1">
      <c r="B20" s="63" t="s">
        <v>28</v>
      </c>
      <c r="C20" s="40">
        <v>4</v>
      </c>
      <c r="D20" s="40">
        <v>105</v>
      </c>
      <c r="E20" s="43">
        <f t="shared" si="0"/>
        <v>1622.21269644</v>
      </c>
      <c r="F20" s="43">
        <f t="shared" si="3"/>
        <v>10.695907888615386</v>
      </c>
      <c r="G20" s="43">
        <f t="shared" si="1"/>
        <v>2253.0731895</v>
      </c>
      <c r="H20" s="43">
        <f t="shared" si="4"/>
        <v>14.855427623076922</v>
      </c>
      <c r="I20" s="43">
        <f t="shared" si="2"/>
        <v>2974.05661014</v>
      </c>
      <c r="J20" s="44">
        <f t="shared" si="5"/>
        <v>16.340970385384615</v>
      </c>
    </row>
    <row r="21" spans="2:10" ht="12">
      <c r="B21" s="64"/>
      <c r="C21" s="40">
        <v>3</v>
      </c>
      <c r="D21" s="40">
        <v>100</v>
      </c>
      <c r="E21" s="43">
        <f t="shared" si="0"/>
        <v>1544.9644727999998</v>
      </c>
      <c r="F21" s="43">
        <f t="shared" si="3"/>
        <v>10.186578941538459</v>
      </c>
      <c r="G21" s="45">
        <f t="shared" si="1"/>
        <v>2145.78399</v>
      </c>
      <c r="H21" s="43">
        <f t="shared" si="4"/>
        <v>14.148026307692307</v>
      </c>
      <c r="I21" s="45">
        <f t="shared" si="2"/>
        <v>2832.4348668</v>
      </c>
      <c r="J21" s="44">
        <f t="shared" si="5"/>
        <v>15.562828938461536</v>
      </c>
    </row>
    <row r="22" spans="2:10" ht="12">
      <c r="B22" s="64"/>
      <c r="C22" s="40">
        <v>2</v>
      </c>
      <c r="D22" s="40">
        <v>95</v>
      </c>
      <c r="E22" s="43">
        <f t="shared" si="0"/>
        <v>1467.71624916</v>
      </c>
      <c r="F22" s="43">
        <f t="shared" si="3"/>
        <v>9.677249994461537</v>
      </c>
      <c r="G22" s="43">
        <f t="shared" si="1"/>
        <v>2038.4947905</v>
      </c>
      <c r="H22" s="43">
        <f t="shared" si="4"/>
        <v>13.440624992307692</v>
      </c>
      <c r="I22" s="43">
        <f t="shared" si="2"/>
        <v>2690.81312346</v>
      </c>
      <c r="J22" s="44">
        <f t="shared" si="5"/>
        <v>14.784687491538461</v>
      </c>
    </row>
    <row r="23" spans="2:10" ht="12">
      <c r="B23" s="65"/>
      <c r="C23" s="40">
        <v>1</v>
      </c>
      <c r="D23" s="40">
        <v>90</v>
      </c>
      <c r="E23" s="43">
        <f>G23*0.72</f>
        <v>1390.4680255199999</v>
      </c>
      <c r="F23" s="43">
        <f t="shared" si="3"/>
        <v>9.167921047384613</v>
      </c>
      <c r="G23" s="43">
        <f t="shared" si="1"/>
        <v>1931.205591</v>
      </c>
      <c r="H23" s="43">
        <f t="shared" si="4"/>
        <v>12.733223676923076</v>
      </c>
      <c r="I23" s="43">
        <f>G23*1.32</f>
        <v>2549.19138012</v>
      </c>
      <c r="J23" s="44">
        <f t="shared" si="5"/>
        <v>14.006546044615384</v>
      </c>
    </row>
    <row r="24" spans="5:9" ht="12">
      <c r="E24" s="46"/>
      <c r="F24" s="46"/>
      <c r="G24" s="46"/>
      <c r="H24" s="46"/>
      <c r="I24" s="46"/>
    </row>
    <row r="25" ht="12">
      <c r="C25" s="1" t="s">
        <v>29</v>
      </c>
    </row>
    <row r="26" spans="3:8" ht="36">
      <c r="C26" s="47" t="s">
        <v>20</v>
      </c>
      <c r="D26" s="47" t="s">
        <v>21</v>
      </c>
      <c r="E26" s="47" t="s">
        <v>30</v>
      </c>
      <c r="F26" s="47" t="s">
        <v>23</v>
      </c>
      <c r="G26" s="47" t="s">
        <v>31</v>
      </c>
      <c r="H26" s="42" t="s">
        <v>23</v>
      </c>
    </row>
    <row r="27" spans="3:8" ht="12">
      <c r="C27" s="47">
        <v>2</v>
      </c>
      <c r="D27" s="47">
        <v>95</v>
      </c>
      <c r="E27" s="48">
        <f>Indice100*(1.32*0.72*D27/100)</f>
        <v>1937.3854488912</v>
      </c>
      <c r="F27" s="43">
        <f>(E27*12)/(40*52)</f>
        <v>11.177223743603076</v>
      </c>
      <c r="G27" s="48">
        <f>Indice100*(1.32*D27/100)</f>
        <v>2690.81312346</v>
      </c>
      <c r="H27" s="43">
        <f>(G27*12)/(40*52)</f>
        <v>15.523921866115383</v>
      </c>
    </row>
    <row r="28" spans="3:8" ht="12">
      <c r="C28" s="47">
        <v>1</v>
      </c>
      <c r="D28" s="47">
        <v>90</v>
      </c>
      <c r="E28" s="48">
        <f>Indice100*(1.32*0.72*D28/100)</f>
        <v>1835.4177936864</v>
      </c>
      <c r="F28" s="43">
        <f>(E28*12)/(40*52)</f>
        <v>10.588948809729231</v>
      </c>
      <c r="G28" s="48">
        <f>Indice100*(1.32*D28/100)</f>
        <v>2549.1913801200003</v>
      </c>
      <c r="H28" s="43">
        <f>(G28*12)/(40*52)</f>
        <v>14.706873346846155</v>
      </c>
    </row>
    <row r="29" spans="3:8" ht="12">
      <c r="C29" s="49" t="s">
        <v>32</v>
      </c>
      <c r="D29" s="50">
        <v>73</v>
      </c>
      <c r="E29" s="48">
        <f>Indice100*(D29/100)</f>
        <v>1566.4223126999998</v>
      </c>
      <c r="F29" s="43">
        <f>(E29*12)/(40*52)</f>
        <v>9.03705180403846</v>
      </c>
      <c r="G29" s="48"/>
      <c r="H29" s="51"/>
    </row>
    <row r="31" spans="1:8" ht="12">
      <c r="A31" s="52"/>
      <c r="B31" s="53"/>
      <c r="C31" s="53"/>
      <c r="E31" s="53"/>
      <c r="F31" s="53"/>
      <c r="G31" s="53"/>
      <c r="H31" s="53"/>
    </row>
    <row r="32" spans="1:8" ht="12">
      <c r="A32" s="54"/>
      <c r="B32" s="53"/>
      <c r="C32" s="53"/>
      <c r="D32" s="53"/>
      <c r="E32" s="53"/>
      <c r="F32" s="53"/>
      <c r="G32" s="53"/>
      <c r="H32" s="53"/>
    </row>
  </sheetData>
  <sheetProtection password="E479" sheet="1" objects="1" scenarios="1"/>
  <mergeCells count="7">
    <mergeCell ref="B20:B23"/>
    <mergeCell ref="E2:J2"/>
    <mergeCell ref="E3:F3"/>
    <mergeCell ref="G3:J3"/>
    <mergeCell ref="B5:B8"/>
    <mergeCell ref="B9:B14"/>
    <mergeCell ref="B15:B1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Mexia</dc:creator>
  <cp:keywords/>
  <dc:description/>
  <cp:lastModifiedBy>Carlos Arroz</cp:lastModifiedBy>
  <dcterms:created xsi:type="dcterms:W3CDTF">2011-12-20T19:28:49Z</dcterms:created>
  <dcterms:modified xsi:type="dcterms:W3CDTF">2011-12-20T22:31:35Z</dcterms:modified>
  <cp:category/>
  <cp:version/>
  <cp:contentType/>
  <cp:contentStatus/>
</cp:coreProperties>
</file>